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house\Downloads\"/>
    </mc:Choice>
  </mc:AlternateContent>
  <xr:revisionPtr revIDLastSave="0" documentId="13_ncr:1_{06264C54-F285-4E34-B51B-FC1975886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4" i="1" l="1"/>
  <c r="E163" i="1"/>
  <c r="E162" i="1"/>
  <c r="E161" i="1"/>
  <c r="E160" i="1"/>
  <c r="E159" i="1"/>
  <c r="D71" i="1"/>
  <c r="D70" i="1"/>
  <c r="D69" i="1"/>
  <c r="D68" i="1"/>
  <c r="D67" i="1"/>
  <c r="D66" i="1"/>
  <c r="G24" i="1"/>
  <c r="H24" i="1" s="1"/>
  <c r="I24" i="1" s="1"/>
  <c r="G23" i="1"/>
  <c r="H23" i="1" s="1"/>
  <c r="I23" i="1" s="1"/>
  <c r="G22" i="1"/>
  <c r="H22" i="1" s="1"/>
  <c r="I22" i="1" s="1"/>
  <c r="G21" i="1"/>
  <c r="H21" i="1" s="1"/>
  <c r="I21" i="1" s="1"/>
  <c r="G20" i="1"/>
  <c r="H20" i="1" s="1"/>
  <c r="I20" i="1" s="1"/>
  <c r="G19" i="1"/>
  <c r="H19" i="1" s="1"/>
  <c r="I19" i="1" s="1"/>
  <c r="G18" i="1"/>
  <c r="H18" i="1" s="1"/>
  <c r="I18" i="1" s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<sst xmlns="http://schemas.openxmlformats.org/spreadsheetml/2006/main" count="179" uniqueCount="83">
  <si>
    <t>NOTE 1: On average 15 packs are most likely to fill up an entire squad with a card type</t>
  </si>
  <si>
    <t>NOTE 2: Competitions can be replayed after victory once every 8 hours. Victory isn't guaranteed.</t>
  </si>
  <si>
    <t>Cash Reward Per Card Rating</t>
  </si>
  <si>
    <t>Type Multipliers</t>
  </si>
  <si>
    <t>Minimum Rating</t>
  </si>
  <si>
    <t>Rating Value</t>
  </si>
  <si>
    <t>Notes</t>
  </si>
  <si>
    <t>Tier</t>
  </si>
  <si>
    <t>Rarity Multiplier</t>
  </si>
  <si>
    <t>Cash per 11</t>
  </si>
  <si>
    <t>Card type does not change via cash upgrades, only noodles change card types</t>
  </si>
  <si>
    <t>Bronze</t>
  </si>
  <si>
    <t>Silver</t>
  </si>
  <si>
    <t>Gold</t>
  </si>
  <si>
    <t>TOTW</t>
  </si>
  <si>
    <t>TOTS</t>
  </si>
  <si>
    <t>TOTY</t>
  </si>
  <si>
    <t>ICON</t>
  </si>
  <si>
    <t>Competitions</t>
  </si>
  <si>
    <t>Competition Name</t>
  </si>
  <si>
    <t>First Win Cash</t>
  </si>
  <si>
    <t>First Noodles</t>
  </si>
  <si>
    <t>Replay Cash</t>
  </si>
  <si>
    <t>Replay Noodles</t>
  </si>
  <si>
    <t>Unlock</t>
  </si>
  <si>
    <t>Roblox Cup</t>
  </si>
  <si>
    <t>Silver Pack + Upgrade Station</t>
  </si>
  <si>
    <t>Sigma Cup</t>
  </si>
  <si>
    <t>Gold Pack</t>
  </si>
  <si>
    <t>Club World Cup</t>
  </si>
  <si>
    <t>Copa Libertadores</t>
  </si>
  <si>
    <t>TOTW Pack</t>
  </si>
  <si>
    <t>Intercontinental Cup</t>
  </si>
  <si>
    <t>TOTS Pack</t>
  </si>
  <si>
    <t>Premier League</t>
  </si>
  <si>
    <t>TOTY Pack</t>
  </si>
  <si>
    <t>Champions League</t>
  </si>
  <si>
    <t>World Cup</t>
  </si>
  <si>
    <t>Special Pack</t>
  </si>
  <si>
    <t>Minigame Economy</t>
  </si>
  <si>
    <t>Game</t>
  </si>
  <si>
    <t>Rounds / Units</t>
  </si>
  <si>
    <t>Expected Result</t>
  </si>
  <si>
    <t>Coin Rush</t>
  </si>
  <si>
    <t>Per coin</t>
  </si>
  <si>
    <t>Higher-Lower</t>
  </si>
  <si>
    <t>6 rounds</t>
  </si>
  <si>
    <t>World Cup Trivia</t>
  </si>
  <si>
    <t>Odd One Out</t>
  </si>
  <si>
    <t>5 rounds</t>
  </si>
  <si>
    <t>Wheel (per spin)</t>
  </si>
  <si>
    <t>1 spin</t>
  </si>
  <si>
    <t>Playtime (30 minutes)</t>
  </si>
  <si>
    <t>10/20/30 min rewards</t>
  </si>
  <si>
    <t>Card Upgrade Costs</t>
  </si>
  <si>
    <t>Current Rating</t>
  </si>
  <si>
    <t>Money Cost</t>
  </si>
  <si>
    <t>Natural Tier</t>
  </si>
  <si>
    <t>Noodle Exchanges</t>
  </si>
  <si>
    <t>Cards Required</t>
  </si>
  <si>
    <t>Noodles Received</t>
  </si>
  <si>
    <t>Daily Bowl per 8h</t>
  </si>
  <si>
    <t>Cash per Noodle</t>
  </si>
  <si>
    <t>Grade Cost</t>
  </si>
  <si>
    <t>Pack Time Targets</t>
  </si>
  <si>
    <t>Pack Costs</t>
  </si>
  <si>
    <t>Target Minutes per Pack</t>
  </si>
  <si>
    <t>Target Minutes for full XI</t>
  </si>
  <si>
    <t>Pack Cost</t>
  </si>
  <si>
    <t>Cost for 15 Cards</t>
  </si>
  <si>
    <t>Bronze (&lt;67)</t>
  </si>
  <si>
    <t>Accelerated by player starting with a silver avatar card</t>
  </si>
  <si>
    <t>Silver (67-77)</t>
  </si>
  <si>
    <t>all ratings are since last tier</t>
  </si>
  <si>
    <t>Gold (78-87)</t>
  </si>
  <si>
    <t>TOTW (88-93)</t>
  </si>
  <si>
    <t>TOTS (94-97)</t>
  </si>
  <si>
    <t>TOTY (98-103)</t>
  </si>
  <si>
    <t>Cash per 11 + Timed Rewards</t>
  </si>
  <si>
    <t>Average earning-seconds per session</t>
  </si>
  <si>
    <t>NOTE 3: Cash per card = median average rating cash value within each natural tier x that tier's rarity multiplier.</t>
  </si>
  <si>
    <t>Cash per card per second</t>
  </si>
  <si>
    <t>NOTE 4: CP11+TR = CP11 + (Higher-Lower + World Cup Trivia + Odd One Out earning-seconds)/300 + wheel earning-seconds/900 + independent playtime earning-seconds/1800. This is an estimated upper end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</si>
</sst>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"/>
    <numFmt numFmtId="165" formatCode="#,##0.##"/>
  </numFmts>
  <fonts count="2">
    <font>
      <sz val="11"/>
      <name val="Carlito"/>
    </font>
    <font>
      <sz val="8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topLeftCell="D148" workbookViewId="0">
      <selection activeCell="D158" sqref="D158"/>
    </sheetView>
  </sheetViews>
  <sheetFormatPr defaultRowHeight="13.8"/>
  <cols>
    <col min="1" max="1" width="30.19921875" style="1" customWidth="1"/>
    <col min="2" max="2" width="32" style="1" customWidth="1"/>
    <col min="3" max="3" width="27" style="1" customWidth="1"/>
    <col min="4" max="4" width="47" style="1" customWidth="1"/>
    <col min="5" max="5" width="27" style="1" customWidth="1"/>
    <col min="6" max="6" width="38" style="1" customWidth="1"/>
    <col min="7" max="7" width="26.3984375" style="1" customWidth="1"/>
    <col min="8" max="8" width="23.296875" style="1" customWidth="1"/>
    <col min="9" max="9" width="26.3984375" style="1" customWidth="1"/>
    <col min="10" max="16384" width="8.796875" style="1"/>
  </cols>
  <sheetData>
    <row r="1" spans="1:7">
      <c r="A1" s="1" t="s">
        <v>0</v>
      </c>
      <c r="B1" s="2"/>
    </row>
    <row r="2" spans="1:7">
      <c r="A2" s="1" t="s">
        <v>1</v>
      </c>
    </row>
    <row r="3" spans="1:7">
      <c r="A3" s="1" t="s">
        <v>80</v>
      </c>
    </row>
    <row r="4" spans="1:7">
      <c r="A4" s="1" t="s">
        <v>82</v>
      </c>
    </row>
    <row r="7" spans="1:7">
      <c r="A7" s="1" t="s">
        <v>64</v>
      </c>
      <c r="E7" s="1" t="s">
        <v>65</v>
      </c>
    </row>
    <row r="8" spans="1:7">
      <c r="A8" s="1" t="s">
        <v>7</v>
      </c>
      <c r="B8" s="1" t="s">
        <v>66</v>
      </c>
      <c r="C8" s="2" t="s">
        <v>67</v>
      </c>
      <c r="D8" s="3" t="s">
        <v>6</v>
      </c>
      <c r="E8" s="1" t="s">
        <v>7</v>
      </c>
      <c r="F8" s="2" t="s">
        <v>68</v>
      </c>
      <c r="G8" s="2" t="s">
        <v>69</v>
      </c>
    </row>
    <row r="9" spans="1:7">
      <c r="A9" s="1" t="s">
        <v>70</v>
      </c>
      <c r="B9" s="1">
        <v>1</v>
      </c>
      <c r="C9" s="2">
        <v>10</v>
      </c>
      <c r="D9" s="3" t="s">
        <v>71</v>
      </c>
      <c r="E9" s="1" t="s">
        <v>11</v>
      </c>
      <c r="F9" s="2">
        <v>100</v>
      </c>
      <c r="G9" s="2">
        <f t="shared" ref="G9:G14" si="0">F9*15</f>
        <v>1500</v>
      </c>
    </row>
    <row r="10" spans="1:7">
      <c r="A10" s="1" t="s">
        <v>72</v>
      </c>
      <c r="B10" s="1">
        <v>2.5</v>
      </c>
      <c r="C10" s="2">
        <v>30</v>
      </c>
      <c r="D10" s="1" t="s">
        <v>73</v>
      </c>
      <c r="E10" s="1" t="s">
        <v>12</v>
      </c>
      <c r="F10" s="2">
        <v>7500</v>
      </c>
      <c r="G10" s="2">
        <f t="shared" si="0"/>
        <v>112500</v>
      </c>
    </row>
    <row r="11" spans="1:7">
      <c r="A11" s="1" t="s">
        <v>74</v>
      </c>
      <c r="B11" s="1">
        <v>6.5</v>
      </c>
      <c r="C11" s="2">
        <v>80</v>
      </c>
      <c r="E11" s="1" t="s">
        <v>13</v>
      </c>
      <c r="F11" s="2">
        <v>100000</v>
      </c>
      <c r="G11" s="2">
        <f t="shared" si="0"/>
        <v>1500000</v>
      </c>
    </row>
    <row r="12" spans="1:7">
      <c r="A12" s="1" t="s">
        <v>75</v>
      </c>
      <c r="B12" s="1">
        <v>30</v>
      </c>
      <c r="C12" s="2">
        <v>210</v>
      </c>
      <c r="E12" s="1" t="s">
        <v>14</v>
      </c>
      <c r="F12" s="2">
        <v>1900000</v>
      </c>
      <c r="G12" s="2">
        <f t="shared" si="0"/>
        <v>28500000</v>
      </c>
    </row>
    <row r="13" spans="1:7">
      <c r="A13" s="1" t="s">
        <v>76</v>
      </c>
      <c r="B13" s="1">
        <v>120</v>
      </c>
      <c r="C13" s="2">
        <v>480</v>
      </c>
      <c r="E13" s="1" t="s">
        <v>15</v>
      </c>
      <c r="F13" s="2">
        <v>37000000</v>
      </c>
      <c r="G13" s="2">
        <f t="shared" si="0"/>
        <v>555000000</v>
      </c>
    </row>
    <row r="14" spans="1:7">
      <c r="A14" s="1" t="s">
        <v>77</v>
      </c>
      <c r="B14" s="1">
        <v>192</v>
      </c>
      <c r="C14" s="1">
        <v>1440</v>
      </c>
      <c r="E14" s="1" t="s">
        <v>16</v>
      </c>
      <c r="F14" s="1">
        <v>490000000</v>
      </c>
      <c r="G14" s="1">
        <f t="shared" si="0"/>
        <v>7350000000</v>
      </c>
    </row>
    <row r="16" spans="1:7">
      <c r="A16" s="1" t="s">
        <v>2</v>
      </c>
      <c r="E16" s="1" t="s">
        <v>3</v>
      </c>
    </row>
    <row r="17" spans="1:9">
      <c r="A17" s="1" t="s">
        <v>4</v>
      </c>
      <c r="B17" s="1" t="s">
        <v>5</v>
      </c>
      <c r="C17" s="1" t="s">
        <v>6</v>
      </c>
      <c r="E17" s="1" t="s">
        <v>7</v>
      </c>
      <c r="F17" s="1" t="s">
        <v>8</v>
      </c>
      <c r="G17" s="1" t="s">
        <v>81</v>
      </c>
      <c r="H17" s="1" t="s">
        <v>9</v>
      </c>
      <c r="I17" s="1" t="s">
        <v>78</v>
      </c>
    </row>
    <row r="18" spans="1:9">
      <c r="A18" s="1">
        <v>0</v>
      </c>
      <c r="B18" s="1">
        <v>1</v>
      </c>
      <c r="C18" s="3" t="s">
        <v>10</v>
      </c>
      <c r="E18" s="1" t="s">
        <v>11</v>
      </c>
      <c r="F18" s="1">
        <v>1</v>
      </c>
      <c r="G18" s="4">
        <f>MEDIAN(LOOKUP(A76,$A$18:$A$49,$B$18:$B$49),LOOKUP(A77,$A$18:$A$49,$B$18:$B$49),LOOKUP(A78,$A$18:$A$49,$B$18:$B$49),LOOKUP(A79,$A$18:$A$49,$B$18:$B$49),LOOKUP(A80,$A$18:$A$49,$B$18:$B$49),LOOKUP(A81,$A$18:$A$49,$B$18:$B$49),LOOKUP(A82,$A$18:$A$49,$B$18:$B$49),LOOKUP(A83,$A$18:$A$49,$B$18:$B$49),LOOKUP(A84,$A$18:$A$49,$B$18:$B$49),LOOKUP(A85,$A$18:$A$49,$B$18:$B$49),LOOKUP(A86,$A$18:$A$49,$B$18:$B$49),LOOKUP(A87,$A$18:$A$49,$B$18:$B$49),LOOKUP(A88,$A$18:$A$49,$B$18:$B$49),LOOKUP(A89,$A$18:$A$49,$B$18:$B$49),LOOKUP(A90,$A$18:$A$49,$B$18:$B$49),LOOKUP(A91,$A$18:$A$49,$B$18:$B$49),LOOKUP(A92,$A$18:$A$49,$B$18:$B$49),LOOKUP(A93,$A$18:$A$49,$B$18:$B$49),LOOKUP(A94,$A$18:$A$49,$B$18:$B$49),LOOKUP(A95,$A$18:$A$49,$B$18:$B$49),LOOKUP(A96,$A$18:$A$49,$B$18:$B$49),LOOKUP(A97,$A$18:$A$49,$B$18:$B$49),LOOKUP(A98,$A$18:$A$49,$B$18:$B$49))*F18</f>
        <v>2</v>
      </c>
      <c r="H18" s="4">
        <f t="shared" ref="H18:H24" si="1">G18*11</f>
        <v>22</v>
      </c>
      <c r="I18" s="4">
        <f>H18*(1+SUM($D$67:$D$69)/(5*60)+$D$70/(15*60)+$D$71/(30*60))</f>
        <v>40.722000000000001</v>
      </c>
    </row>
    <row r="19" spans="1:9">
      <c r="A19" s="1">
        <v>48</v>
      </c>
      <c r="B19" s="1">
        <v>2</v>
      </c>
      <c r="E19" s="1" t="s">
        <v>12</v>
      </c>
      <c r="F19" s="1">
        <v>3</v>
      </c>
      <c r="G19" s="4">
        <f>MEDIAN(LOOKUP(A99,$A$18:$A$49,$B$18:$B$49),LOOKUP(A100,$A$18:$A$49,$B$18:$B$49),LOOKUP(A101,$A$18:$A$49,$B$18:$B$49),LOOKUP(A102,$A$18:$A$49,$B$18:$B$49),LOOKUP(A103,$A$18:$A$49,$B$18:$B$49),LOOKUP(A104,$A$18:$A$49,$B$18:$B$49),LOOKUP(A105,$A$18:$A$49,$B$18:$B$49),LOOKUP(A106,$A$18:$A$49,$B$18:$B$49),LOOKUP(A107,$A$18:$A$49,$B$18:$B$49),LOOKUP(A108,$A$18:$A$49,$B$18:$B$49),LOOKUP(A109,$A$18:$A$49,$B$18:$B$49))*F19</f>
        <v>24</v>
      </c>
      <c r="H19" s="4">
        <f t="shared" si="1"/>
        <v>264</v>
      </c>
      <c r="I19" s="4">
        <f>H19*(1+SUM($D$67:$D$69)/(5*60)+$D$70/(15*60)+$D$71/(30*60))</f>
        <v>488.66399999999999</v>
      </c>
    </row>
    <row r="20" spans="1:9">
      <c r="A20" s="1">
        <v>59</v>
      </c>
      <c r="B20" s="1">
        <v>3</v>
      </c>
      <c r="E20" s="1" t="s">
        <v>13</v>
      </c>
      <c r="F20" s="1">
        <v>8</v>
      </c>
      <c r="G20" s="4">
        <f>MEDIAN(LOOKUP(A110,$A$18:$A$49,$B$18:$B$49),LOOKUP(A111,$A$18:$A$49,$B$18:$B$49),LOOKUP(A112,$A$18:$A$49,$B$18:$B$49),LOOKUP(A113,$A$18:$A$49,$B$18:$B$49),LOOKUP(A114,$A$18:$A$49,$B$18:$B$49),LOOKUP(A115,$A$18:$A$49,$B$18:$B$49),LOOKUP(A116,$A$18:$A$49,$B$18:$B$49),LOOKUP(A117,$A$18:$A$49,$B$18:$B$49),LOOKUP(A118,$A$18:$A$49,$B$18:$B$49),LOOKUP(A119,$A$18:$A$49,$B$18:$B$49))*F20</f>
        <v>96</v>
      </c>
      <c r="H20" s="4">
        <f t="shared" si="1"/>
        <v>1056</v>
      </c>
      <c r="I20" s="4">
        <f>H20*(1+SUM($D$67:$D$69)/(5*60)+$D$70/(15*60)+$D$71/(30*60))</f>
        <v>1954.6559999999999</v>
      </c>
    </row>
    <row r="21" spans="1:9">
      <c r="A21" s="1">
        <v>62</v>
      </c>
      <c r="B21" s="1">
        <v>4</v>
      </c>
      <c r="E21" s="1" t="s">
        <v>14</v>
      </c>
      <c r="F21" s="1">
        <v>30</v>
      </c>
      <c r="G21" s="4">
        <f>MEDIAN(LOOKUP(A120,$A$18:$A$49,$B$18:$B$49),LOOKUP(A121,$A$18:$A$49,$B$18:$B$49),LOOKUP(A122,$A$18:$A$49,$B$18:$B$49),LOOKUP(A123,$A$18:$A$49,$B$18:$B$49),LOOKUP(A124,$A$18:$A$49,$B$18:$B$49))*F21</f>
        <v>450</v>
      </c>
      <c r="H21" s="4">
        <f t="shared" si="1"/>
        <v>4950</v>
      </c>
      <c r="I21" s="4">
        <f>H21*(1+SUM($D$67:$D$69)/(5*60)+$D$70/(15*60)+$D$71/(30*60))</f>
        <v>9162.4500000000007</v>
      </c>
    </row>
    <row r="22" spans="1:9">
      <c r="A22" s="1">
        <v>65</v>
      </c>
      <c r="B22" s="1">
        <v>5</v>
      </c>
      <c r="E22" s="1" t="s">
        <v>15</v>
      </c>
      <c r="F22" s="1">
        <v>150</v>
      </c>
      <c r="G22" s="4">
        <f>MEDIAN(LOOKUP(A125,$A$18:$A$49,$B$18:$B$49),LOOKUP(A126,$A$18:$A$49,$B$18:$B$49),LOOKUP(A127,$A$18:$A$49,$B$18:$B$49),LOOKUP(A128,$A$18:$A$49,$B$18:$B$49))*F22</f>
        <v>2625</v>
      </c>
      <c r="H22" s="4">
        <f t="shared" si="1"/>
        <v>28875</v>
      </c>
      <c r="I22" s="4">
        <f>H22*(1+SUM($D$67:$D$69)/(5*60)+$D$70/(15*60)+$D$71/(30*60))</f>
        <v>53447.625</v>
      </c>
    </row>
    <row r="23" spans="1:9">
      <c r="A23" s="1">
        <v>68</v>
      </c>
      <c r="B23" s="1">
        <v>6</v>
      </c>
      <c r="E23" s="1" t="s">
        <v>16</v>
      </c>
      <c r="F23" s="1">
        <v>1000</v>
      </c>
      <c r="G23" s="4">
        <f>MEDIAN(LOOKUP(A129,$A$18:$A$49,$B$18:$B$49),LOOKUP(A130,$A$18:$A$49,$B$18:$B$49),LOOKUP(A131,$A$18:$A$49,$B$18:$B$49),LOOKUP(A132,$A$18:$A$49,$B$18:$B$49),LOOKUP(A133,$A$18:$A$49,$B$18:$B$49),LOOKUP(A134,$A$18:$A$49,$B$18:$B$49),LOOKUP(A135,$A$18:$A$49,$B$18:$B$49),LOOKUP(A136,$A$18:$A$49,$B$18:$B$49),LOOKUP(A137,$A$18:$A$49,$B$18:$B$49),LOOKUP(A138,$A$18:$A$49,$B$18:$B$49),LOOKUP(A139,$A$18:$A$49,$B$18:$B$49),LOOKUP(A140,$A$18:$A$49,$B$18:$B$49),LOOKUP(A141,$A$18:$A$49,$B$18:$B$49))*F23</f>
        <v>21000</v>
      </c>
      <c r="H23" s="4">
        <f t="shared" si="1"/>
        <v>231000</v>
      </c>
      <c r="I23" s="4">
        <f>H23*(1+SUM($D$67:$D$69)/(5*60)+$D$70/(15*60)+$D$71/(30*60))</f>
        <v>427581</v>
      </c>
    </row>
    <row r="24" spans="1:9">
      <c r="A24" s="1">
        <v>71</v>
      </c>
      <c r="B24" s="1">
        <v>7</v>
      </c>
      <c r="E24" s="1" t="s">
        <v>17</v>
      </c>
      <c r="F24" s="1">
        <v>1500</v>
      </c>
      <c r="G24" s="4">
        <f>MEDIAN(LOOKUP(A142,$A$18:$A$49,$B$18:$B$49),LOOKUP(A143,$A$18:$A$49,$B$18:$B$49),LOOKUP(A144,$A$18:$A$49,$B$18:$B$49),LOOKUP(A145,$A$18:$A$49,$B$18:$B$49),LOOKUP(A146,$A$18:$A$49,$B$18:$B$49),LOOKUP(A147,$A$18:$A$49,$B$18:$B$49),LOOKUP(A148,$A$18:$A$49,$B$18:$B$49),LOOKUP(A149,$A$18:$A$49,$B$18:$B$49),LOOKUP(A150,$A$18:$A$49,$B$18:$B$49),LOOKUP(A151,$A$18:$A$49,$B$18:$B$49),LOOKUP(A152,$A$18:$A$49,$B$18:$B$49),LOOKUP(A153,$A$18:$A$49,$B$18:$B$49),LOOKUP(A154,$A$18:$A$49,$B$18:$B$49))*F24</f>
        <v>42000</v>
      </c>
      <c r="H24" s="4">
        <f t="shared" si="1"/>
        <v>462000</v>
      </c>
      <c r="I24" s="4">
        <f>H24*(1+SUM($D$67:$D$69)/(5*60)+$D$70/(15*60)+$D$71/(30*60))</f>
        <v>855162</v>
      </c>
    </row>
    <row r="25" spans="1:9">
      <c r="A25" s="1">
        <v>73</v>
      </c>
      <c r="B25" s="1">
        <v>8</v>
      </c>
    </row>
    <row r="26" spans="1:9">
      <c r="A26" s="1">
        <v>76</v>
      </c>
      <c r="B26" s="1">
        <v>9</v>
      </c>
    </row>
    <row r="27" spans="1:9">
      <c r="A27" s="1">
        <v>78</v>
      </c>
      <c r="B27" s="1">
        <v>10</v>
      </c>
    </row>
    <row r="28" spans="1:9">
      <c r="A28" s="1">
        <v>81</v>
      </c>
      <c r="B28" s="1">
        <v>11</v>
      </c>
    </row>
    <row r="29" spans="1:9">
      <c r="A29" s="1">
        <v>83</v>
      </c>
      <c r="B29" s="1">
        <v>12</v>
      </c>
    </row>
    <row r="30" spans="1:9">
      <c r="A30" s="1">
        <v>86</v>
      </c>
      <c r="B30" s="1">
        <v>13</v>
      </c>
    </row>
    <row r="31" spans="1:9">
      <c r="A31" s="1">
        <v>88</v>
      </c>
      <c r="B31" s="1">
        <v>14</v>
      </c>
    </row>
    <row r="32" spans="1:9">
      <c r="A32" s="1">
        <v>90</v>
      </c>
      <c r="B32" s="1">
        <v>15</v>
      </c>
    </row>
    <row r="33" spans="1:2">
      <c r="A33" s="1">
        <v>92</v>
      </c>
      <c r="B33" s="1">
        <v>16</v>
      </c>
    </row>
    <row r="34" spans="1:2">
      <c r="A34" s="1">
        <v>94</v>
      </c>
      <c r="B34" s="1">
        <v>17</v>
      </c>
    </row>
    <row r="35" spans="1:2">
      <c r="A35" s="1">
        <v>96</v>
      </c>
      <c r="B35" s="1">
        <v>18</v>
      </c>
    </row>
    <row r="36" spans="1:2">
      <c r="A36" s="1">
        <v>98</v>
      </c>
      <c r="B36" s="1">
        <v>19</v>
      </c>
    </row>
    <row r="37" spans="1:2">
      <c r="A37" s="1">
        <v>101</v>
      </c>
      <c r="B37" s="1">
        <v>20</v>
      </c>
    </row>
    <row r="38" spans="1:2">
      <c r="A38" s="1">
        <v>103</v>
      </c>
      <c r="B38" s="1">
        <v>21</v>
      </c>
    </row>
    <row r="39" spans="1:2">
      <c r="A39" s="1">
        <v>105</v>
      </c>
      <c r="B39" s="1">
        <v>22</v>
      </c>
    </row>
    <row r="40" spans="1:2">
      <c r="A40" s="1">
        <v>107</v>
      </c>
      <c r="B40" s="1">
        <v>23</v>
      </c>
    </row>
    <row r="41" spans="1:2">
      <c r="A41" s="1">
        <v>109</v>
      </c>
      <c r="B41" s="1">
        <v>24</v>
      </c>
    </row>
    <row r="42" spans="1:2">
      <c r="A42" s="1">
        <v>110</v>
      </c>
      <c r="B42" s="1">
        <v>25</v>
      </c>
    </row>
    <row r="43" spans="1:2">
      <c r="A43" s="1">
        <v>112</v>
      </c>
      <c r="B43" s="1">
        <v>26</v>
      </c>
    </row>
    <row r="44" spans="1:2">
      <c r="A44" s="1">
        <v>114</v>
      </c>
      <c r="B44" s="1">
        <v>27</v>
      </c>
    </row>
    <row r="45" spans="1:2">
      <c r="A45" s="1">
        <v>116</v>
      </c>
      <c r="B45" s="1">
        <v>28</v>
      </c>
    </row>
    <row r="46" spans="1:2">
      <c r="A46" s="1">
        <v>118</v>
      </c>
      <c r="B46" s="1">
        <v>29</v>
      </c>
    </row>
    <row r="47" spans="1:2">
      <c r="A47" s="1">
        <v>120</v>
      </c>
      <c r="B47" s="1">
        <v>30</v>
      </c>
    </row>
    <row r="48" spans="1:2">
      <c r="A48" s="1">
        <v>122</v>
      </c>
      <c r="B48" s="1">
        <v>31</v>
      </c>
    </row>
    <row r="49" spans="1:6">
      <c r="A49" s="1">
        <v>124</v>
      </c>
      <c r="B49" s="1">
        <v>32</v>
      </c>
    </row>
    <row r="52" spans="1:6">
      <c r="A52" s="1" t="s">
        <v>18</v>
      </c>
    </row>
    <row r="53" spans="1:6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</row>
    <row r="54" spans="1:6">
      <c r="A54" s="1" t="s">
        <v>25</v>
      </c>
      <c r="B54" s="2">
        <v>10000</v>
      </c>
      <c r="C54" s="2">
        <v>1</v>
      </c>
      <c r="D54" s="2">
        <v>2250</v>
      </c>
      <c r="E54" s="2">
        <v>1</v>
      </c>
      <c r="F54" s="1" t="s">
        <v>26</v>
      </c>
    </row>
    <row r="55" spans="1:6">
      <c r="A55" s="1" t="s">
        <v>27</v>
      </c>
      <c r="B55" s="2">
        <v>120000</v>
      </c>
      <c r="C55" s="2">
        <v>3</v>
      </c>
      <c r="D55" s="2">
        <v>45000</v>
      </c>
      <c r="E55" s="2">
        <v>1</v>
      </c>
      <c r="F55" s="1" t="s">
        <v>28</v>
      </c>
    </row>
    <row r="56" spans="1:6">
      <c r="A56" s="1" t="s">
        <v>29</v>
      </c>
      <c r="B56" s="2">
        <v>900000</v>
      </c>
      <c r="C56" s="2">
        <v>6</v>
      </c>
      <c r="D56" s="2">
        <v>187500</v>
      </c>
      <c r="E56" s="2">
        <v>2</v>
      </c>
    </row>
    <row r="57" spans="1:6">
      <c r="A57" s="1" t="s">
        <v>30</v>
      </c>
      <c r="B57" s="2">
        <v>2200000</v>
      </c>
      <c r="C57" s="2">
        <v>10</v>
      </c>
      <c r="D57" s="2">
        <v>550000</v>
      </c>
      <c r="E57" s="2">
        <v>3</v>
      </c>
      <c r="F57" s="1" t="s">
        <v>31</v>
      </c>
    </row>
    <row r="58" spans="1:6">
      <c r="A58" s="1" t="s">
        <v>32</v>
      </c>
      <c r="B58" s="2">
        <v>37500000</v>
      </c>
      <c r="C58" s="2">
        <v>25</v>
      </c>
      <c r="D58" s="2">
        <v>6375000</v>
      </c>
      <c r="E58" s="2">
        <v>5</v>
      </c>
      <c r="F58" s="1" t="s">
        <v>33</v>
      </c>
    </row>
    <row r="59" spans="1:6">
      <c r="A59" s="1" t="s">
        <v>34</v>
      </c>
      <c r="B59" s="2">
        <v>220000000</v>
      </c>
      <c r="C59" s="2">
        <v>40</v>
      </c>
      <c r="D59" s="2">
        <v>55000000</v>
      </c>
      <c r="E59" s="2">
        <v>6</v>
      </c>
      <c r="F59" s="1" t="s">
        <v>35</v>
      </c>
    </row>
    <row r="60" spans="1:6">
      <c r="A60" s="1" t="s">
        <v>36</v>
      </c>
      <c r="B60" s="2">
        <v>550000000</v>
      </c>
      <c r="C60" s="2">
        <v>65</v>
      </c>
      <c r="D60" s="2">
        <v>137500000</v>
      </c>
      <c r="E60" s="2">
        <v>7</v>
      </c>
    </row>
    <row r="61" spans="1:6">
      <c r="A61" s="1" t="s">
        <v>37</v>
      </c>
      <c r="B61" s="2">
        <v>1100000000</v>
      </c>
      <c r="C61" s="2">
        <v>80</v>
      </c>
      <c r="D61" s="2">
        <v>275000000</v>
      </c>
      <c r="E61" s="2">
        <v>10</v>
      </c>
      <c r="F61" s="1" t="s">
        <v>38</v>
      </c>
    </row>
    <row r="64" spans="1:6">
      <c r="A64" s="1" t="s">
        <v>39</v>
      </c>
    </row>
    <row r="65" spans="1:4">
      <c r="A65" s="1" t="s">
        <v>40</v>
      </c>
      <c r="B65" s="1" t="s">
        <v>41</v>
      </c>
      <c r="C65" s="1" t="s">
        <v>42</v>
      </c>
      <c r="D65" s="1" t="s">
        <v>79</v>
      </c>
    </row>
    <row r="66" spans="1:4">
      <c r="A66" s="1" t="s">
        <v>43</v>
      </c>
      <c r="B66" s="1" t="s">
        <v>44</v>
      </c>
      <c r="C66" s="1">
        <v>50</v>
      </c>
      <c r="D66" s="2">
        <f>C66*4</f>
        <v>200</v>
      </c>
    </row>
    <row r="67" spans="1:4">
      <c r="A67" s="1" t="s">
        <v>45</v>
      </c>
      <c r="B67" s="1" t="s">
        <v>46</v>
      </c>
      <c r="C67" s="1">
        <v>2</v>
      </c>
      <c r="D67" s="2">
        <f>C67*6*5</f>
        <v>60</v>
      </c>
    </row>
    <row r="68" spans="1:4">
      <c r="A68" s="1" t="s">
        <v>47</v>
      </c>
      <c r="B68" s="1" t="s">
        <v>46</v>
      </c>
      <c r="C68" s="1">
        <v>2</v>
      </c>
      <c r="D68" s="2">
        <f>C68*6*5</f>
        <v>60</v>
      </c>
    </row>
    <row r="69" spans="1:4">
      <c r="A69" s="1" t="s">
        <v>48</v>
      </c>
      <c r="B69" s="1" t="s">
        <v>49</v>
      </c>
      <c r="C69" s="1">
        <v>2</v>
      </c>
      <c r="D69" s="2">
        <f>C69*5*5</f>
        <v>50</v>
      </c>
    </row>
    <row r="70" spans="1:4">
      <c r="A70" s="1" t="s">
        <v>50</v>
      </c>
      <c r="B70" s="1" t="s">
        <v>51</v>
      </c>
      <c r="C70" s="1">
        <v>1</v>
      </c>
      <c r="D70" s="2">
        <f>30*15%+60*20%+120*25%+180*15%+300*12%+480*8%+600*4%+900*1%</f>
        <v>180.9</v>
      </c>
    </row>
    <row r="71" spans="1:4">
      <c r="A71" s="1" t="s">
        <v>52</v>
      </c>
      <c r="B71" s="1" t="s">
        <v>53</v>
      </c>
      <c r="C71" s="1">
        <v>3</v>
      </c>
      <c r="D71" s="2">
        <f>30+45+75</f>
        <v>150</v>
      </c>
    </row>
    <row r="74" spans="1:4">
      <c r="A74" s="1" t="s">
        <v>54</v>
      </c>
    </row>
    <row r="75" spans="1:4">
      <c r="A75" s="1" t="s">
        <v>55</v>
      </c>
      <c r="B75" s="1" t="s">
        <v>56</v>
      </c>
      <c r="C75" s="1" t="s">
        <v>57</v>
      </c>
    </row>
    <row r="76" spans="1:4">
      <c r="A76" s="1">
        <v>45</v>
      </c>
      <c r="B76" s="2">
        <v>52</v>
      </c>
      <c r="C76" s="1" t="s">
        <v>11</v>
      </c>
    </row>
    <row r="77" spans="1:4">
      <c r="A77" s="1">
        <v>46</v>
      </c>
      <c r="B77" s="2">
        <v>53</v>
      </c>
      <c r="C77" s="1" t="s">
        <v>11</v>
      </c>
    </row>
    <row r="78" spans="1:4">
      <c r="A78" s="1">
        <v>47</v>
      </c>
      <c r="B78" s="2">
        <v>54</v>
      </c>
      <c r="C78" s="1" t="s">
        <v>11</v>
      </c>
    </row>
    <row r="79" spans="1:4">
      <c r="A79" s="1">
        <v>48</v>
      </c>
      <c r="B79" s="2">
        <v>55</v>
      </c>
      <c r="C79" s="1" t="s">
        <v>11</v>
      </c>
    </row>
    <row r="80" spans="1:4">
      <c r="A80" s="1">
        <v>49</v>
      </c>
      <c r="B80" s="2">
        <v>65</v>
      </c>
      <c r="C80" s="1" t="s">
        <v>11</v>
      </c>
    </row>
    <row r="81" spans="1:3">
      <c r="A81" s="1">
        <v>50</v>
      </c>
      <c r="B81" s="2">
        <v>85</v>
      </c>
      <c r="C81" s="1" t="s">
        <v>11</v>
      </c>
    </row>
    <row r="82" spans="1:3">
      <c r="A82" s="1">
        <v>51</v>
      </c>
      <c r="B82" s="2">
        <v>105</v>
      </c>
      <c r="C82" s="1" t="s">
        <v>11</v>
      </c>
    </row>
    <row r="83" spans="1:3">
      <c r="A83" s="1">
        <v>52</v>
      </c>
      <c r="B83" s="2">
        <v>135</v>
      </c>
      <c r="C83" s="1" t="s">
        <v>11</v>
      </c>
    </row>
    <row r="84" spans="1:3">
      <c r="A84" s="1">
        <v>53</v>
      </c>
      <c r="B84" s="2">
        <v>165</v>
      </c>
      <c r="C84" s="1" t="s">
        <v>11</v>
      </c>
    </row>
    <row r="85" spans="1:3">
      <c r="A85" s="1">
        <v>54</v>
      </c>
      <c r="B85" s="2">
        <v>195</v>
      </c>
      <c r="C85" s="1" t="s">
        <v>11</v>
      </c>
    </row>
    <row r="86" spans="1:3">
      <c r="A86" s="1">
        <v>55</v>
      </c>
      <c r="B86" s="2">
        <v>205</v>
      </c>
      <c r="C86" s="1" t="s">
        <v>11</v>
      </c>
    </row>
    <row r="87" spans="1:3">
      <c r="A87" s="1">
        <v>56</v>
      </c>
      <c r="B87" s="2">
        <v>235</v>
      </c>
      <c r="C87" s="1" t="s">
        <v>11</v>
      </c>
    </row>
    <row r="88" spans="1:3">
      <c r="A88" s="1">
        <v>57</v>
      </c>
      <c r="B88" s="2">
        <v>285</v>
      </c>
      <c r="C88" s="1" t="s">
        <v>11</v>
      </c>
    </row>
    <row r="89" spans="1:3">
      <c r="A89" s="1">
        <v>58</v>
      </c>
      <c r="B89" s="2">
        <v>335</v>
      </c>
      <c r="C89" s="1" t="s">
        <v>11</v>
      </c>
    </row>
    <row r="90" spans="1:3">
      <c r="A90" s="1">
        <v>59</v>
      </c>
      <c r="B90" s="2">
        <v>385</v>
      </c>
      <c r="C90" s="1" t="s">
        <v>11</v>
      </c>
    </row>
    <row r="91" spans="1:3">
      <c r="A91" s="1">
        <v>60</v>
      </c>
      <c r="B91" s="2">
        <v>485</v>
      </c>
      <c r="C91" s="1" t="s">
        <v>11</v>
      </c>
    </row>
    <row r="92" spans="1:3">
      <c r="A92" s="1">
        <v>61</v>
      </c>
      <c r="B92" s="2">
        <v>585</v>
      </c>
      <c r="C92" s="1" t="s">
        <v>11</v>
      </c>
    </row>
    <row r="93" spans="1:3">
      <c r="A93" s="1">
        <v>62</v>
      </c>
      <c r="B93" s="2">
        <v>685</v>
      </c>
      <c r="C93" s="1" t="s">
        <v>11</v>
      </c>
    </row>
    <row r="94" spans="1:3">
      <c r="A94" s="1">
        <v>63</v>
      </c>
      <c r="B94" s="2">
        <v>1000</v>
      </c>
      <c r="C94" s="1" t="s">
        <v>11</v>
      </c>
    </row>
    <row r="95" spans="1:3">
      <c r="A95" s="1">
        <v>64</v>
      </c>
      <c r="B95" s="2">
        <v>1100</v>
      </c>
      <c r="C95" s="1" t="s">
        <v>11</v>
      </c>
    </row>
    <row r="96" spans="1:3">
      <c r="A96" s="1">
        <v>65</v>
      </c>
      <c r="B96" s="2">
        <v>1200</v>
      </c>
      <c r="C96" s="1" t="s">
        <v>11</v>
      </c>
    </row>
    <row r="97" spans="1:3">
      <c r="A97" s="1">
        <v>66</v>
      </c>
      <c r="B97" s="2">
        <v>1300</v>
      </c>
      <c r="C97" s="1" t="s">
        <v>11</v>
      </c>
    </row>
    <row r="98" spans="1:3">
      <c r="A98" s="1">
        <v>67</v>
      </c>
      <c r="B98" s="2">
        <v>1500</v>
      </c>
      <c r="C98" s="1" t="s">
        <v>11</v>
      </c>
    </row>
    <row r="99" spans="1:3">
      <c r="A99" s="1">
        <v>68</v>
      </c>
      <c r="B99" s="2">
        <v>1600</v>
      </c>
      <c r="C99" s="1" t="s">
        <v>12</v>
      </c>
    </row>
    <row r="100" spans="1:3">
      <c r="A100" s="1">
        <v>69</v>
      </c>
      <c r="B100" s="2">
        <v>1700</v>
      </c>
      <c r="C100" s="1" t="s">
        <v>12</v>
      </c>
    </row>
    <row r="101" spans="1:3">
      <c r="A101" s="1">
        <v>70</v>
      </c>
      <c r="B101" s="2">
        <v>1800</v>
      </c>
      <c r="C101" s="1" t="s">
        <v>12</v>
      </c>
    </row>
    <row r="102" spans="1:3">
      <c r="A102" s="1">
        <v>71</v>
      </c>
      <c r="B102" s="2">
        <v>1900</v>
      </c>
      <c r="C102" s="1" t="s">
        <v>12</v>
      </c>
    </row>
    <row r="103" spans="1:3">
      <c r="A103" s="1">
        <v>72</v>
      </c>
      <c r="B103" s="2">
        <v>2000</v>
      </c>
      <c r="C103" s="1" t="s">
        <v>12</v>
      </c>
    </row>
    <row r="104" spans="1:3">
      <c r="A104" s="1">
        <v>73</v>
      </c>
      <c r="B104" s="2">
        <v>2100</v>
      </c>
      <c r="C104" s="1" t="s">
        <v>12</v>
      </c>
    </row>
    <row r="105" spans="1:3">
      <c r="A105" s="1">
        <v>74</v>
      </c>
      <c r="B105" s="2">
        <v>2200</v>
      </c>
      <c r="C105" s="1" t="s">
        <v>12</v>
      </c>
    </row>
    <row r="106" spans="1:3">
      <c r="A106" s="1">
        <v>75</v>
      </c>
      <c r="B106" s="2">
        <v>2300</v>
      </c>
      <c r="C106" s="1" t="s">
        <v>12</v>
      </c>
    </row>
    <row r="107" spans="1:3">
      <c r="A107" s="1">
        <v>76</v>
      </c>
      <c r="B107" s="2">
        <v>2400</v>
      </c>
      <c r="C107" s="1" t="s">
        <v>12</v>
      </c>
    </row>
    <row r="108" spans="1:3">
      <c r="A108" s="1">
        <v>77</v>
      </c>
      <c r="B108" s="2">
        <v>35000</v>
      </c>
      <c r="C108" s="1" t="s">
        <v>12</v>
      </c>
    </row>
    <row r="109" spans="1:3">
      <c r="A109" s="1">
        <v>78</v>
      </c>
      <c r="B109" s="2">
        <v>36000</v>
      </c>
      <c r="C109" s="1" t="s">
        <v>12</v>
      </c>
    </row>
    <row r="110" spans="1:3">
      <c r="A110" s="1">
        <v>79</v>
      </c>
      <c r="B110" s="2">
        <v>37000</v>
      </c>
      <c r="C110" s="1" t="s">
        <v>13</v>
      </c>
    </row>
    <row r="111" spans="1:3">
      <c r="A111" s="1">
        <v>80</v>
      </c>
      <c r="B111" s="2">
        <v>38000</v>
      </c>
      <c r="C111" s="1" t="s">
        <v>13</v>
      </c>
    </row>
    <row r="112" spans="1:3">
      <c r="A112" s="1">
        <v>81</v>
      </c>
      <c r="B112" s="2">
        <v>39000</v>
      </c>
      <c r="C112" s="1" t="s">
        <v>13</v>
      </c>
    </row>
    <row r="113" spans="1:3">
      <c r="A113" s="1">
        <v>82</v>
      </c>
      <c r="B113" s="2">
        <v>40000</v>
      </c>
      <c r="C113" s="1" t="s">
        <v>13</v>
      </c>
    </row>
    <row r="114" spans="1:3">
      <c r="A114" s="1">
        <v>83</v>
      </c>
      <c r="B114" s="2">
        <v>41000</v>
      </c>
      <c r="C114" s="1" t="s">
        <v>13</v>
      </c>
    </row>
    <row r="115" spans="1:3">
      <c r="A115" s="1">
        <v>84</v>
      </c>
      <c r="B115" s="2">
        <v>42000</v>
      </c>
      <c r="C115" s="1" t="s">
        <v>13</v>
      </c>
    </row>
    <row r="116" spans="1:3">
      <c r="A116" s="1">
        <v>85</v>
      </c>
      <c r="B116" s="2">
        <v>43000</v>
      </c>
      <c r="C116" s="1" t="s">
        <v>13</v>
      </c>
    </row>
    <row r="117" spans="1:3">
      <c r="A117" s="1">
        <v>86</v>
      </c>
      <c r="B117" s="2">
        <v>44444</v>
      </c>
      <c r="C117" s="1" t="s">
        <v>13</v>
      </c>
    </row>
    <row r="118" spans="1:3">
      <c r="A118" s="1">
        <v>87</v>
      </c>
      <c r="B118" s="2">
        <v>45000</v>
      </c>
      <c r="C118" s="1" t="s">
        <v>13</v>
      </c>
    </row>
    <row r="119" spans="1:3">
      <c r="A119" s="1">
        <v>88</v>
      </c>
      <c r="B119" s="2">
        <v>250000</v>
      </c>
      <c r="C119" s="1" t="s">
        <v>13</v>
      </c>
    </row>
    <row r="120" spans="1:3">
      <c r="A120" s="1">
        <v>89</v>
      </c>
      <c r="B120" s="2">
        <v>260000</v>
      </c>
      <c r="C120" s="1" t="s">
        <v>14</v>
      </c>
    </row>
    <row r="121" spans="1:3">
      <c r="A121" s="1">
        <v>90</v>
      </c>
      <c r="B121" s="2">
        <v>270000</v>
      </c>
      <c r="C121" s="1" t="s">
        <v>14</v>
      </c>
    </row>
    <row r="122" spans="1:3">
      <c r="A122" s="1">
        <v>91</v>
      </c>
      <c r="B122" s="2">
        <v>280000</v>
      </c>
      <c r="C122" s="1" t="s">
        <v>14</v>
      </c>
    </row>
    <row r="123" spans="1:3">
      <c r="A123" s="1">
        <v>92</v>
      </c>
      <c r="B123" s="2">
        <v>297000</v>
      </c>
      <c r="C123" s="1" t="s">
        <v>14</v>
      </c>
    </row>
    <row r="124" spans="1:3">
      <c r="A124" s="1">
        <v>93</v>
      </c>
      <c r="B124" s="2">
        <v>272000</v>
      </c>
      <c r="C124" s="1" t="s">
        <v>14</v>
      </c>
    </row>
    <row r="125" spans="1:3">
      <c r="A125" s="1">
        <v>94</v>
      </c>
      <c r="B125" s="2">
        <v>1000000</v>
      </c>
      <c r="C125" s="1" t="s">
        <v>15</v>
      </c>
    </row>
    <row r="126" spans="1:3">
      <c r="A126" s="1">
        <v>95</v>
      </c>
      <c r="B126" s="2">
        <v>1130000</v>
      </c>
      <c r="C126" s="1" t="s">
        <v>15</v>
      </c>
    </row>
    <row r="127" spans="1:3">
      <c r="A127" s="1">
        <v>96</v>
      </c>
      <c r="B127" s="2">
        <v>1240000</v>
      </c>
      <c r="C127" s="1" t="s">
        <v>15</v>
      </c>
    </row>
    <row r="128" spans="1:3">
      <c r="A128" s="1">
        <v>97</v>
      </c>
      <c r="B128" s="2">
        <v>1370000</v>
      </c>
      <c r="C128" s="1" t="s">
        <v>15</v>
      </c>
    </row>
    <row r="129" spans="1:3">
      <c r="A129" s="1">
        <v>98</v>
      </c>
      <c r="B129" s="2">
        <v>11111111</v>
      </c>
      <c r="C129" s="1" t="s">
        <v>16</v>
      </c>
    </row>
    <row r="130" spans="1:3">
      <c r="A130" s="1">
        <v>99</v>
      </c>
      <c r="B130" s="2">
        <v>15100000</v>
      </c>
      <c r="C130" s="1" t="s">
        <v>16</v>
      </c>
    </row>
    <row r="131" spans="1:3">
      <c r="A131" s="1">
        <v>100</v>
      </c>
      <c r="B131" s="2">
        <v>19100000</v>
      </c>
      <c r="C131" s="1" t="s">
        <v>16</v>
      </c>
    </row>
    <row r="132" spans="1:3">
      <c r="A132" s="1">
        <v>101</v>
      </c>
      <c r="B132" s="2">
        <v>28800000</v>
      </c>
      <c r="C132" s="1" t="s">
        <v>16</v>
      </c>
    </row>
    <row r="133" spans="1:3">
      <c r="A133" s="1">
        <v>102</v>
      </c>
      <c r="B133" s="2">
        <v>45800000</v>
      </c>
      <c r="C133" s="1" t="s">
        <v>16</v>
      </c>
    </row>
    <row r="134" spans="1:3">
      <c r="A134" s="1">
        <v>103</v>
      </c>
      <c r="B134" s="2">
        <v>72720000</v>
      </c>
      <c r="C134" s="1" t="s">
        <v>16</v>
      </c>
    </row>
    <row r="135" spans="1:3">
      <c r="A135" s="1">
        <v>104</v>
      </c>
      <c r="B135" s="2">
        <v>95000000</v>
      </c>
      <c r="C135" s="1" t="s">
        <v>16</v>
      </c>
    </row>
    <row r="136" spans="1:3">
      <c r="A136" s="1">
        <v>105</v>
      </c>
      <c r="B136" s="2">
        <v>124200000</v>
      </c>
      <c r="C136" s="1" t="s">
        <v>16</v>
      </c>
    </row>
    <row r="137" spans="1:3">
      <c r="A137" s="1">
        <v>106</v>
      </c>
      <c r="B137" s="2">
        <v>162300000</v>
      </c>
      <c r="C137" s="1" t="s">
        <v>16</v>
      </c>
    </row>
    <row r="138" spans="1:3">
      <c r="A138" s="1">
        <v>107</v>
      </c>
      <c r="B138" s="2">
        <v>212100000</v>
      </c>
      <c r="C138" s="1" t="s">
        <v>16</v>
      </c>
    </row>
    <row r="139" spans="1:3">
      <c r="A139" s="1">
        <v>108</v>
      </c>
      <c r="B139" s="2">
        <v>277200000</v>
      </c>
      <c r="C139" s="1" t="s">
        <v>16</v>
      </c>
    </row>
    <row r="140" spans="1:3">
      <c r="A140" s="1">
        <v>109</v>
      </c>
      <c r="B140" s="2">
        <v>565400000</v>
      </c>
      <c r="C140" s="1" t="s">
        <v>16</v>
      </c>
    </row>
    <row r="141" spans="1:3">
      <c r="A141" s="1">
        <v>110</v>
      </c>
      <c r="B141" s="2">
        <v>1153200000</v>
      </c>
      <c r="C141" s="1" t="s">
        <v>16</v>
      </c>
    </row>
    <row r="142" spans="1:3">
      <c r="A142" s="1">
        <v>111</v>
      </c>
      <c r="B142" s="2">
        <v>2352100000</v>
      </c>
      <c r="C142" s="1" t="s">
        <v>17</v>
      </c>
    </row>
    <row r="143" spans="1:3">
      <c r="A143" s="1">
        <v>112</v>
      </c>
      <c r="B143" s="2">
        <v>4797500000</v>
      </c>
      <c r="C143" s="1" t="s">
        <v>17</v>
      </c>
    </row>
    <row r="144" spans="1:3">
      <c r="A144" s="1">
        <v>113</v>
      </c>
      <c r="B144" s="2">
        <v>9785200000</v>
      </c>
      <c r="C144" s="1" t="s">
        <v>17</v>
      </c>
    </row>
    <row r="145" spans="1:6">
      <c r="A145" s="1">
        <v>114</v>
      </c>
      <c r="B145" s="2">
        <v>19958400000</v>
      </c>
      <c r="C145" s="1" t="s">
        <v>17</v>
      </c>
    </row>
    <row r="146" spans="1:6">
      <c r="A146" s="1">
        <v>115</v>
      </c>
      <c r="B146" s="2">
        <v>22926200000</v>
      </c>
      <c r="C146" s="1" t="s">
        <v>17</v>
      </c>
    </row>
    <row r="147" spans="1:6">
      <c r="A147" s="1">
        <v>116</v>
      </c>
      <c r="B147" s="2">
        <v>26335300000</v>
      </c>
      <c r="C147" s="1" t="s">
        <v>17</v>
      </c>
    </row>
    <row r="148" spans="1:6">
      <c r="A148" s="1">
        <v>117</v>
      </c>
      <c r="B148" s="2">
        <v>30251300000</v>
      </c>
      <c r="C148" s="1" t="s">
        <v>17</v>
      </c>
    </row>
    <row r="149" spans="1:6">
      <c r="A149" s="1">
        <v>118</v>
      </c>
      <c r="B149" s="2">
        <v>34749600000</v>
      </c>
      <c r="C149" s="1" t="s">
        <v>17</v>
      </c>
    </row>
    <row r="150" spans="1:6">
      <c r="A150" s="1">
        <v>119</v>
      </c>
      <c r="B150" s="2">
        <v>39916800000</v>
      </c>
      <c r="C150" s="1" t="s">
        <v>17</v>
      </c>
    </row>
    <row r="151" spans="1:6">
      <c r="A151" s="1">
        <v>120</v>
      </c>
      <c r="B151" s="2">
        <v>59875200000</v>
      </c>
      <c r="C151" s="1" t="s">
        <v>17</v>
      </c>
    </row>
    <row r="152" spans="1:6">
      <c r="A152" s="1">
        <v>121</v>
      </c>
      <c r="B152" s="2">
        <v>79833600000</v>
      </c>
      <c r="C152" s="1" t="s">
        <v>17</v>
      </c>
    </row>
    <row r="153" spans="1:6">
      <c r="A153" s="1">
        <v>122</v>
      </c>
      <c r="B153" s="2">
        <v>119750400000</v>
      </c>
      <c r="C153" s="1" t="s">
        <v>17</v>
      </c>
    </row>
    <row r="154" spans="1:6">
      <c r="A154" s="1">
        <v>123</v>
      </c>
      <c r="B154" s="2">
        <v>159667200000</v>
      </c>
      <c r="C154" s="1" t="s">
        <v>17</v>
      </c>
    </row>
    <row r="157" spans="1:6">
      <c r="A157" s="1" t="s">
        <v>58</v>
      </c>
    </row>
    <row r="158" spans="1:6">
      <c r="A158" s="1" t="s">
        <v>7</v>
      </c>
      <c r="B158" s="1" t="s">
        <v>59</v>
      </c>
      <c r="C158" s="1" t="s">
        <v>60</v>
      </c>
      <c r="D158" s="1" t="s">
        <v>61</v>
      </c>
      <c r="E158" s="1" t="s">
        <v>62</v>
      </c>
      <c r="F158" s="1" t="s">
        <v>63</v>
      </c>
    </row>
    <row r="159" spans="1:6">
      <c r="A159" s="1" t="s">
        <v>11</v>
      </c>
      <c r="B159" s="2">
        <v>12</v>
      </c>
      <c r="C159" s="2">
        <v>1</v>
      </c>
      <c r="D159" s="2">
        <v>1</v>
      </c>
      <c r="E159" s="2">
        <f>IFERROR(B159*INDEX($F$8:$F$13,MATCH(A159,$E$8:$E$13,0))/C159,0)</f>
        <v>1200</v>
      </c>
      <c r="F159" s="1">
        <v>1</v>
      </c>
    </row>
    <row r="160" spans="1:6">
      <c r="A160" s="1" t="s">
        <v>12</v>
      </c>
      <c r="B160" s="2">
        <v>8</v>
      </c>
      <c r="C160" s="2">
        <v>1</v>
      </c>
      <c r="D160" s="2">
        <v>1</v>
      </c>
      <c r="E160" s="2">
        <f>IFERROR(B160*INDEX($F$8:$F$13,MATCH(A160,$E$8:$E$13,0))/C160,0)</f>
        <v>60000</v>
      </c>
      <c r="F160" s="1">
        <v>3</v>
      </c>
    </row>
    <row r="161" spans="1:6">
      <c r="A161" s="1" t="s">
        <v>13</v>
      </c>
      <c r="B161" s="2">
        <v>6</v>
      </c>
      <c r="C161" s="2">
        <v>3</v>
      </c>
      <c r="D161" s="2">
        <v>2</v>
      </c>
      <c r="E161" s="2">
        <f>IFERROR(B161*INDEX($F$8:$F$13,MATCH(A161,$E$8:$E$13,0))/C161,0)</f>
        <v>200000</v>
      </c>
      <c r="F161" s="1">
        <v>8</v>
      </c>
    </row>
    <row r="162" spans="1:6">
      <c r="A162" s="1" t="s">
        <v>14</v>
      </c>
      <c r="B162" s="2">
        <v>4</v>
      </c>
      <c r="C162" s="2">
        <v>8</v>
      </c>
      <c r="D162" s="2">
        <v>3</v>
      </c>
      <c r="E162" s="2">
        <f>IFERROR(B162*INDEX($F$8:$F$13,MATCH(A162,$E$8:$E$13,0))/C162,0)</f>
        <v>950000</v>
      </c>
      <c r="F162" s="1">
        <v>20</v>
      </c>
    </row>
    <row r="163" spans="1:6">
      <c r="A163" s="1" t="s">
        <v>15</v>
      </c>
      <c r="B163" s="2">
        <v>3</v>
      </c>
      <c r="C163" s="2">
        <v>15</v>
      </c>
      <c r="D163" s="2">
        <v>4</v>
      </c>
      <c r="E163" s="2">
        <f>IFERROR(B163*INDEX($F$8:$F$13,MATCH(A163,$E$8:$E$13,0))/C163,0)</f>
        <v>7400000</v>
      </c>
      <c r="F163" s="1">
        <v>40</v>
      </c>
    </row>
    <row r="164" spans="1:6">
      <c r="A164" s="1" t="s">
        <v>16</v>
      </c>
      <c r="B164" s="2">
        <v>1</v>
      </c>
      <c r="C164" s="2">
        <v>25</v>
      </c>
      <c r="D164" s="2">
        <v>5</v>
      </c>
      <c r="E164" s="2">
        <f>IFERROR(B164*INDEX($F$8:$F$14,MATCH(A164,$E$8:$E$14,0))/C164,0)</f>
        <v>19600000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bruhdie jones</cp:lastModifiedBy>
  <dcterms:created xsi:type="dcterms:W3CDTF">2026-11-05T04:11:50Z</dcterms:created>
  <dcterms:modified xsi:type="dcterms:W3CDTF">2026-11-05T04:15:56Z</dcterms:modified>
</cp:coreProperties>
</file>